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defaultThemeVersion="166925"/>
  <mc:AlternateContent xmlns:mc="http://schemas.openxmlformats.org/markup-compatibility/2006">
    <mc:Choice Requires="x15">
      <x15ac:absPath xmlns:x15ac="http://schemas.microsoft.com/office/spreadsheetml/2010/11/ac" url="\\fodcvfps01\home\binniss\Redirected\B_Inniss_Old_Docs\PUBLIC RECORDS REQUEST\2020 PRR\"/>
    </mc:Choice>
  </mc:AlternateContent>
  <xr:revisionPtr revIDLastSave="0" documentId="13_ncr:1_{CE3ADF82-5E36-4EC8-928C-F500A0CF205F}" xr6:coauthVersionLast="45" xr6:coauthVersionMax="45" xr10:uidLastSave="{00000000-0000-0000-0000-000000000000}"/>
  <bookViews>
    <workbookView xWindow="28680" yWindow="-120" windowWidth="29040" windowHeight="15840" xr2:uid="{00000000-000D-0000-FFFF-FFFF00000000}"/>
  </bookViews>
  <sheets>
    <sheet name="Approved Programs Budget" sheetId="2"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 i="2" l="1"/>
  <c r="D9" i="2" l="1"/>
  <c r="D10" i="2" l="1"/>
  <c r="D61" i="2" l="1"/>
  <c r="D64" i="2" s="1"/>
  <c r="A10" i="2" l="1"/>
  <c r="A11" i="2" s="1"/>
  <c r="A12" i="2" s="1"/>
  <c r="A13" i="2" s="1"/>
  <c r="A14" i="2" s="1"/>
  <c r="A15" i="2" s="1"/>
  <c r="A16" i="2" s="1"/>
  <c r="A17" i="2" s="1"/>
  <c r="A18" i="2" s="1"/>
  <c r="A19" i="2" s="1"/>
  <c r="A20" i="2" s="1"/>
  <c r="A21" i="2" s="1"/>
  <c r="A22" i="2" s="1"/>
  <c r="A23" i="2" s="1"/>
  <c r="A24" i="2" s="1"/>
  <c r="A25" i="2" s="1"/>
  <c r="A26" i="2" s="1"/>
  <c r="A27" i="2" s="1"/>
  <c r="A28" i="2" s="1"/>
  <c r="A29" i="2" s="1"/>
  <c r="A30" i="2" s="1"/>
  <c r="A31" i="2" l="1"/>
  <c r="A32" i="2" s="1"/>
  <c r="A33" i="2" s="1"/>
  <c r="A34" i="2" s="1"/>
  <c r="A35" i="2" s="1"/>
  <c r="A36" i="2" s="1"/>
  <c r="A37" i="2" s="1"/>
  <c r="A38" i="2" s="1"/>
  <c r="A39" i="2" s="1"/>
  <c r="A40" i="2" s="1"/>
  <c r="A41" i="2" s="1"/>
  <c r="A42" i="2" s="1"/>
  <c r="A43" i="2" s="1"/>
  <c r="A44" i="2" s="1"/>
  <c r="A45" i="2" l="1"/>
  <c r="D15" i="2"/>
  <c r="A46" i="2" l="1"/>
  <c r="A47" i="2" l="1"/>
  <c r="A48" i="2" s="1"/>
  <c r="A49" i="2" s="1"/>
  <c r="A50" i="2" s="1"/>
  <c r="A56" i="2" s="1"/>
  <c r="D51" i="2"/>
  <c r="D3" i="2" s="1"/>
  <c r="A57" i="2" l="1"/>
  <c r="A58" i="2" s="1"/>
  <c r="A59" i="2" s="1"/>
  <c r="A60" i="2" s="1"/>
  <c r="A61" i="2" s="1"/>
  <c r="A62" i="2" s="1"/>
  <c r="A63" i="2" s="1"/>
</calcChain>
</file>

<file path=xl/sharedStrings.xml><?xml version="1.0" encoding="utf-8"?>
<sst xmlns="http://schemas.openxmlformats.org/spreadsheetml/2006/main" count="194" uniqueCount="142">
  <si>
    <t>APPROVED PROGRAMS</t>
  </si>
  <si>
    <t xml:space="preserve">TOTAL BUDGET </t>
  </si>
  <si>
    <t>COUNCIL APPROVED PROGRAMS</t>
  </si>
  <si>
    <t>FUNDING STILL AVAILABLE</t>
  </si>
  <si>
    <t>Program Name</t>
  </si>
  <si>
    <t>Description</t>
  </si>
  <si>
    <t>Total Amount</t>
  </si>
  <si>
    <t>Status</t>
  </si>
  <si>
    <t>Approval ID Number(s)</t>
  </si>
  <si>
    <t xml:space="preserve">PSJS/EOC purchases of PPE &amp; non-PPE </t>
  </si>
  <si>
    <t>Purchases of PPE, Sanitizer, Wrist Bands, Etc</t>
  </si>
  <si>
    <t>Council Approved</t>
  </si>
  <si>
    <t>EMRP-20-005, -006, -008, -009, -010, -011, -012, -013, -014, -017, -020, -023, -024, -025, -031, -034, -037, -044, -045, -053, -054, -055, -056, -059, -062, -063, -076, -077, -078, -079, -080, -081, -085, -086</t>
  </si>
  <si>
    <t>Building Screening</t>
  </si>
  <si>
    <t>Contracts with Alliance Healthcare, Educare Medical &amp; GPI Enterprises</t>
  </si>
  <si>
    <t>Public Works</t>
  </si>
  <si>
    <t>EMRP-20-002, -003, -018, -019, -033, -038, -039,  -066, -067, -070, -082, -083</t>
  </si>
  <si>
    <t>Building Updates for Social Distancing</t>
  </si>
  <si>
    <t>Estimate submitted by Public Works</t>
  </si>
  <si>
    <t>$15M Approved</t>
  </si>
  <si>
    <t>R2020-0154</t>
  </si>
  <si>
    <t>IT Upgrades for Remote Work</t>
  </si>
  <si>
    <t xml:space="preserve">Includes computers, VPN licenses, etc </t>
  </si>
  <si>
    <t>EMRP-20-004, -007, -022, -027</t>
  </si>
  <si>
    <t>Virtual Job Fairs</t>
  </si>
  <si>
    <t>OMJ &amp; PCs for People contracts</t>
  </si>
  <si>
    <t>EMRP-20-035, -036</t>
  </si>
  <si>
    <t>Domestic Violence Program</t>
  </si>
  <si>
    <t>Partnership with Mandel Foundation</t>
  </si>
  <si>
    <t>BOC Approved</t>
  </si>
  <si>
    <t>EMRP 20-075</t>
  </si>
  <si>
    <t>Hazard Pay</t>
  </si>
  <si>
    <t>R2020-0125, -0138</t>
  </si>
  <si>
    <t>Small Business Fund</t>
  </si>
  <si>
    <t>EMRP-20-043</t>
  </si>
  <si>
    <t>COVID Testing</t>
  </si>
  <si>
    <t>EMRP-20-042</t>
  </si>
  <si>
    <t>United Way 211</t>
  </si>
  <si>
    <t>BC2020-245</t>
  </si>
  <si>
    <t>Cleveland Foundation - COVID Fund</t>
  </si>
  <si>
    <t>BC2020-326</t>
  </si>
  <si>
    <t>Building Sanitizing/emergency cleaning services various buildings</t>
  </si>
  <si>
    <t>EMRP-20-001</t>
  </si>
  <si>
    <t>Support for the food bank</t>
  </si>
  <si>
    <t>EMRP-20-046</t>
  </si>
  <si>
    <t>Crowd control and direction barriers</t>
  </si>
  <si>
    <t>EMRP-20-040</t>
  </si>
  <si>
    <t>Infrared temperature tablets</t>
  </si>
  <si>
    <t>EMRP-20-041</t>
  </si>
  <si>
    <t>Frontline Services for Managing Homeless Referrals</t>
  </si>
  <si>
    <t>Managing the discharge of COVID-19 residents to area hotels from major hospitals</t>
  </si>
  <si>
    <t>EMRP-20-028</t>
  </si>
  <si>
    <t>Visiting Nurse Assoc for support services homeless</t>
  </si>
  <si>
    <t xml:space="preserve">Onsite logistics at the hotel for individuals that have tested positive for COVID either being discharged from the hospital or through testing at the shelters </t>
  </si>
  <si>
    <t>EMRP-20-029</t>
  </si>
  <si>
    <t>Cleveland Airport North Olmstead hotel rooms</t>
  </si>
  <si>
    <t>Provides space for quarantine for COVID positive patients that are homeless and being discharged from the hospital as well as individuals that currently are residing in our Continuum of Care shelters and test positive  - Additional Cost on Proposed List</t>
  </si>
  <si>
    <t>EMRP-20-030</t>
  </si>
  <si>
    <t>Post-mortem &amp; Staff COVID-19 antibody testing</t>
  </si>
  <si>
    <t>Antibody testing at MetroHealth to determine if decedents had acquired COVID19 or staff have contracted in course of their mandated work as an essential operation.</t>
  </si>
  <si>
    <t>Medical Examiner</t>
  </si>
  <si>
    <t>EMRP-20-047</t>
  </si>
  <si>
    <t>Restaurant Program with Destination Cleveland</t>
  </si>
  <si>
    <t>Purchase of 260,000 consumer kits including face covering and hand sanitizer</t>
  </si>
  <si>
    <t>EMRP-20-051</t>
  </si>
  <si>
    <t>Franklin County Children Services</t>
  </si>
  <si>
    <t>EMRP-20-050</t>
  </si>
  <si>
    <t>Electronic System for DCFS Travel Expenditure</t>
  </si>
  <si>
    <t>Implement STIR project with TripLog to allow for DCFS to electronically report travel without need to enter buildings</t>
  </si>
  <si>
    <t>EMRP-20-049</t>
  </si>
  <si>
    <t xml:space="preserve">Video production/post production equipment </t>
  </si>
  <si>
    <t>Items include remote live-stream hardware, remote edit works stations, camera lenses, portable lighting equipment, microphones and accessories</t>
  </si>
  <si>
    <t>EMRP 20-058</t>
  </si>
  <si>
    <t>TimeTap - Scheduling Software</t>
  </si>
  <si>
    <t>Purchase of a unified scheduling solution in order to minimize wait times and reduce the number of visitors in various offices.  This can be used by the Fiscal Office's Transfer &amp; Recording Department, Treasury Department, Board of Revision, Sheriff, Animal Shelter &amp; HHS.</t>
  </si>
  <si>
    <t>EMRP 20-061</t>
  </si>
  <si>
    <t>Contract Management for $30M</t>
  </si>
  <si>
    <t>Contract with Hill International for management of 6 contractors doing COVID building work</t>
  </si>
  <si>
    <t>BC2020-334</t>
  </si>
  <si>
    <t>COVID-19 Eviction Prevention</t>
  </si>
  <si>
    <t>Rental payments to property owners, when owed due to lost tenant income, and non-financial eviction prevention services including legal representation in suburban municipal courts.</t>
  </si>
  <si>
    <t>R2020-0114</t>
  </si>
  <si>
    <t>Zoom licenses</t>
  </si>
  <si>
    <t>200 Zoom Enterprise licenses</t>
  </si>
  <si>
    <t>EMRP-20-064</t>
  </si>
  <si>
    <t>Barrier materials for public interaction points</t>
  </si>
  <si>
    <t>Plexiglass barrier materials &amp; HDPE support legs for stand-up fabircations</t>
  </si>
  <si>
    <t>EMRP 20-069</t>
  </si>
  <si>
    <t xml:space="preserve">PPE Storage Facility </t>
  </si>
  <si>
    <t>R2020-0130</t>
  </si>
  <si>
    <t>Hotel Cleaning - Solid Waste District</t>
  </si>
  <si>
    <t>Contract with the Solid Waste District to provide deep cleaning for hotels where the County has housed individuals with COVID-19.</t>
  </si>
  <si>
    <t>EMRP 20-071</t>
  </si>
  <si>
    <t>Cleveland Airport North Olmstead hotel rooms - additional cost</t>
  </si>
  <si>
    <t>Provides space for quarantine for COVID positive patients that are homeless and being discharged from the hospital as well as individuals that currently are residing in our Continuum of Care shelters and test positive  - Additional Cost from initial approved program</t>
  </si>
  <si>
    <t>EMRP 20-072 (&amp; 20-073)</t>
  </si>
  <si>
    <t>Hotels for the Homeless</t>
  </si>
  <si>
    <t>Contract with Luthern Metropolitan Ministries to provide for social distancing at the shelters. This is for through September.  The additional months will go to Council for approval (not EMRP)</t>
  </si>
  <si>
    <t>EMRP 20-074</t>
  </si>
  <si>
    <t>Architectural Services for Building Improvements</t>
  </si>
  <si>
    <t>Contract with K2M Design, Inc for architectural services used to design the $30M in building improvements</t>
  </si>
  <si>
    <t>BC2020-404</t>
  </si>
  <si>
    <t>Cybersecurity - TrustedSec, LLC</t>
  </si>
  <si>
    <t>Consulting services focusins on application security specifically related to COVID-19</t>
  </si>
  <si>
    <t>BC2020-408</t>
  </si>
  <si>
    <t>Cybersecurity - Vestige</t>
  </si>
  <si>
    <t>Augmented secruity operations staffing services related to COVID-19</t>
  </si>
  <si>
    <t>BC2020-409</t>
  </si>
  <si>
    <t>Hand Sanitizing Stations and Hand Sanitizer</t>
  </si>
  <si>
    <t>Contract with RI+Group to provide Hand Sanitizing Stations and Hand Sanitizer</t>
  </si>
  <si>
    <t>EMRP 20-068</t>
  </si>
  <si>
    <t>Cleveland Metroparks</t>
  </si>
  <si>
    <t>Funding for Cleveland Metroparks as a result of COVID-19 expenses</t>
  </si>
  <si>
    <t>BC2020-443</t>
  </si>
  <si>
    <t>Rock &amp; Roll Hall of Fame</t>
  </si>
  <si>
    <t>Support for costs related to COVID-19 such as PPE, cleaning, entry tent rental, building modifications, etc</t>
  </si>
  <si>
    <t>EMRP 20-084</t>
  </si>
  <si>
    <t>Digital Inclusion for Students</t>
  </si>
  <si>
    <t>Partner with the Cleveland Foundation to purchase hotspots, computers &amp; 2 years of students for 7,500 families in Cuyahoga County</t>
  </si>
  <si>
    <t>R2020-0157</t>
  </si>
  <si>
    <t>Closure Pay</t>
  </si>
  <si>
    <t>Spent - Council Approved existence of Pay</t>
  </si>
  <si>
    <t>County Emergency Leave</t>
  </si>
  <si>
    <t>Estimate  - Council Approved existence of Leave</t>
  </si>
  <si>
    <t>Federal COVID Leave</t>
  </si>
  <si>
    <t>Estimate</t>
  </si>
  <si>
    <t>Total Council Approved Programs</t>
  </si>
  <si>
    <t>EMRP</t>
  </si>
  <si>
    <t>Installation of a Street Level Dropbox - Tax Collection</t>
  </si>
  <si>
    <t>Completed - not invoiced yet</t>
  </si>
  <si>
    <t>HHS - Senior &amp; Adult Services</t>
  </si>
  <si>
    <t>Direct Purchases by Department</t>
  </si>
  <si>
    <t>Paid</t>
  </si>
  <si>
    <t>Sheriff's Office</t>
  </si>
  <si>
    <t>HHS - Children &amp; Family Services</t>
  </si>
  <si>
    <t>Public Safety &amp; Justice Services</t>
  </si>
  <si>
    <t>HHS - Job and Family Services</t>
  </si>
  <si>
    <t>Total Direct Charges</t>
  </si>
  <si>
    <t>HOLD FOR FLEXIBILTY</t>
  </si>
  <si>
    <t>PROGRAMS APPROVED</t>
  </si>
  <si>
    <t>Charges made directly by Departments that may be eligible for COVID-19 use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</si>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</sst>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font>
      <sz val="11"/>
      <color theme="1"/>
      <name val="Calibri"/>
      <family val="2"/>
      <scheme val="minor"/>
    </font>
    <font>
      <b/>
      <sz val="11"/>
      <color theme="1"/>
      <name val="Calibri"/>
      <family val="2"/>
      <scheme val="minor"/>
    </font>
    <font>
      <sz val="11"/>
      <color theme="1"/>
      <name val="Calibri"/>
      <family val="2"/>
      <scheme val="minor"/>
    </font>
    <font>
      <sz val="16"/>
      <color theme="1"/>
      <name val="Calibri"/>
      <family val="2"/>
      <scheme val="minor"/>
    </font>
    <font>
      <sz val="11"/>
      <color rgb="FF000000"/>
      <name val="Calibri"/>
      <family val="2"/>
      <scheme val="minor"/>
    </font>
    <font>
      <i/>
      <sz val="11"/>
      <color rgb="FF000000"/>
      <name val="Calibri"/>
      <family val="2"/>
      <scheme val="minor"/>
    </font>
    <font>
      <i/>
      <sz val="11"/>
      <color theme="1"/>
      <name val="Calibri"/>
      <family val="2"/>
      <scheme val="minor"/>
    </font>
    <font>
      <sz val="11"/>
      <name val="Calibri"/>
      <family val="2"/>
      <scheme val="minor"/>
    </font>
    <font>
      <sz val="24"/>
      <color theme="1"/>
      <name val="Calibri"/>
      <family val="2"/>
      <scheme val="minor"/>
    </font>
    <font>
      <b/>
      <sz val="16"/>
      <color rgb="FFFFFFFF"/>
      <name val="Calibri"/>
      <family val="2"/>
      <scheme val="minor"/>
    </font>
    <font>
      <b/>
      <i/>
      <sz val="11"/>
      <color rgb="FFFF0000"/>
      <name val="Calibri"/>
      <family val="2"/>
      <scheme val="minor"/>
    </font>
    <font>
      <b/>
      <i/>
      <sz val="11"/>
      <color rgb="FF000000"/>
      <name val="Calibri"/>
      <family val="2"/>
      <scheme val="minor"/>
    </font>
    <font>
      <b/>
      <sz val="11"/>
      <color rgb="FF000000"/>
      <name val="Calibri"/>
      <family val="2"/>
      <scheme val="minor"/>
    </font>
    <font>
      <sz val="11"/>
      <color rgb="FF444444"/>
      <name val="Calibri"/>
      <family val="2"/>
      <charset val="1"/>
    </font>
    <font>
      <i/>
      <sz val="16"/>
      <color theme="1"/>
      <name val="Calibri"/>
      <family val="2"/>
      <scheme val="minor"/>
    </font>
    <font>
      <sz val="11"/>
      <color rgb="FF000000"/>
      <name val="Calibri"/>
    </font>
    <font>
      <b/>
      <sz val="11"/>
      <color theme="1"/>
      <name val="Calibri"/>
    </font>
    <font>
      <sz val="11"/>
      <color theme="1"/>
      <name val="Calibri"/>
    </font>
    <font>
      <sz val="11"/>
      <name val="Calibri"/>
    </font>
    <font>
      <b/>
      <i/>
      <sz val="11"/>
      <color theme="1"/>
      <name val="Calibri"/>
    </font>
    <font>
      <b/>
      <i/>
      <sz val="11"/>
      <color rgb="FF000000"/>
      <name val="Calibri"/>
    </font>
  </fonts>
  <fills count="4">
    <fill>
      <patternFill patternType="none"/>
    </fill>
    <fill>
      <patternFill patternType="gray125"/>
    </fill>
    <fill>
      <patternFill patternType="solid">
        <fgColor rgb="FFED7D31"/>
        <bgColor indexed="64"/>
      </patternFill>
    </fill>
    <fill>
      <patternFill patternType="solid">
        <fgColor rgb="FF4472C4"/>
        <bgColor indexed="64"/>
      </patternFill>
    </fill>
  </fills>
  <borders count="13">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style="thin">
        <color indexed="64"/>
      </right>
      <top style="thin">
        <color rgb="FF000000"/>
      </top>
      <bottom style="thin">
        <color rgb="FF000000"/>
      </bottom>
      <diagonal/>
    </border>
    <border>
      <left/>
      <right style="thin">
        <color indexed="64"/>
      </right>
      <top style="thin">
        <color rgb="FF000000"/>
      </top>
      <bottom style="thin">
        <color rgb="FF000000"/>
      </bottom>
      <diagonal/>
    </border>
  </borders>
  <cellStyleXfs count="2">
    <xf numFmtId="0" fontId="0" fillId="0" borderId="0"/>
    <xf numFmtId="44" fontId="2" fillId="0" borderId="0" applyFont="0" applyFill="0" applyBorder="0" applyAlignment="0" applyProtection="0"/>
  </cellStyleXfs>
  <cellXfs count="97">
    <xf numFmtId="0" fontId="0" fillId="0" borderId="0" xfId="0"/>
    <xf numFmtId="0" fontId="0" fillId="0" borderId="0" xfId="0" applyAlignment="1">
      <alignment wrapText="1"/>
    </xf>
    <xf numFmtId="44" fontId="0" fillId="0" borderId="0" xfId="1" applyFont="1" applyBorder="1" applyAlignment="1">
      <alignment vertical="center"/>
    </xf>
    <xf numFmtId="44" fontId="0" fillId="0" borderId="0" xfId="1" applyFont="1" applyFill="1" applyBorder="1" applyAlignment="1">
      <alignment vertical="center"/>
    </xf>
    <xf numFmtId="44" fontId="4" fillId="0" borderId="0" xfId="1" applyFont="1" applyFill="1" applyAlignment="1">
      <alignment wrapText="1"/>
    </xf>
    <xf numFmtId="44" fontId="0" fillId="0" borderId="0" xfId="1" applyFont="1" applyAlignment="1">
      <alignment vertical="center"/>
    </xf>
    <xf numFmtId="0" fontId="0" fillId="0" borderId="0" xfId="0" applyAlignment="1">
      <alignment vertical="center" wrapText="1"/>
    </xf>
    <xf numFmtId="0" fontId="4" fillId="0" borderId="1" xfId="0" applyFont="1" applyBorder="1" applyAlignment="1">
      <alignment vertical="center" wrapText="1"/>
    </xf>
    <xf numFmtId="0" fontId="0" fillId="0" borderId="0" xfId="0" applyAlignment="1">
      <alignment vertical="center"/>
    </xf>
    <xf numFmtId="0" fontId="0" fillId="0" borderId="2" xfId="0" applyBorder="1" applyAlignment="1">
      <alignment vertical="center"/>
    </xf>
    <xf numFmtId="0" fontId="1" fillId="0" borderId="2" xfId="0" applyFont="1" applyBorder="1" applyAlignment="1">
      <alignment vertical="center" wrapText="1"/>
    </xf>
    <xf numFmtId="44" fontId="1" fillId="0" borderId="2" xfId="1" applyFont="1" applyBorder="1" applyAlignment="1">
      <alignment vertical="center"/>
    </xf>
    <xf numFmtId="0" fontId="0" fillId="0" borderId="3" xfId="0" applyBorder="1" applyAlignment="1">
      <alignment vertical="center"/>
    </xf>
    <xf numFmtId="0" fontId="0" fillId="0" borderId="1" xfId="0" applyBorder="1" applyAlignment="1">
      <alignment vertical="center"/>
    </xf>
    <xf numFmtId="0" fontId="5" fillId="0" borderId="1" xfId="0" applyFont="1" applyBorder="1" applyAlignment="1">
      <alignment vertical="center" wrapText="1"/>
    </xf>
    <xf numFmtId="44" fontId="10" fillId="0" borderId="1" xfId="1" applyFont="1" applyBorder="1" applyAlignment="1">
      <alignment horizontal="right" vertical="center"/>
    </xf>
    <xf numFmtId="44" fontId="6" fillId="0" borderId="1" xfId="1" applyFont="1" applyBorder="1" applyAlignment="1">
      <alignment vertical="center"/>
    </xf>
    <xf numFmtId="44" fontId="4" fillId="0" borderId="1" xfId="1" applyFont="1" applyFill="1" applyBorder="1" applyAlignment="1">
      <alignment horizontal="right" vertical="center"/>
    </xf>
    <xf numFmtId="44" fontId="11" fillId="0" borderId="3" xfId="1" applyFont="1" applyFill="1" applyBorder="1" applyAlignment="1">
      <alignment horizontal="right" vertical="center"/>
    </xf>
    <xf numFmtId="44" fontId="0" fillId="0" borderId="3" xfId="1" applyFont="1" applyBorder="1" applyAlignment="1">
      <alignment vertical="center"/>
    </xf>
    <xf numFmtId="0" fontId="0" fillId="0" borderId="3" xfId="0" applyBorder="1" applyAlignment="1">
      <alignment vertical="center" wrapText="1"/>
    </xf>
    <xf numFmtId="0" fontId="0" fillId="0" borderId="0" xfId="0" applyBorder="1" applyAlignment="1">
      <alignment vertical="center"/>
    </xf>
    <xf numFmtId="44" fontId="0" fillId="0" borderId="0" xfId="1" applyFont="1" applyAlignment="1">
      <alignment wrapText="1"/>
    </xf>
    <xf numFmtId="44" fontId="0" fillId="0" borderId="4" xfId="1" applyFont="1" applyBorder="1" applyAlignment="1">
      <alignment vertical="center"/>
    </xf>
    <xf numFmtId="44" fontId="0" fillId="0" borderId="4" xfId="1" applyFont="1" applyFill="1" applyBorder="1" applyAlignment="1">
      <alignment vertical="center"/>
    </xf>
    <xf numFmtId="44" fontId="7" fillId="0" borderId="4" xfId="1" applyFont="1" applyBorder="1" applyAlignment="1">
      <alignment vertical="center"/>
    </xf>
    <xf numFmtId="0" fontId="0" fillId="0" borderId="4" xfId="0" applyBorder="1" applyAlignment="1">
      <alignment wrapText="1"/>
    </xf>
    <xf numFmtId="44" fontId="4" fillId="0" borderId="4" xfId="1" applyFont="1" applyBorder="1" applyAlignment="1">
      <alignment vertical="center"/>
    </xf>
    <xf numFmtId="44" fontId="4" fillId="0" borderId="4" xfId="1" applyFont="1" applyBorder="1" applyAlignment="1">
      <alignment vertical="center" wrapText="1"/>
    </xf>
    <xf numFmtId="44" fontId="4" fillId="0" borderId="4" xfId="1" applyFont="1" applyFill="1" applyBorder="1" applyAlignment="1">
      <alignment vertical="center"/>
    </xf>
    <xf numFmtId="0" fontId="4" fillId="0" borderId="4" xfId="0" applyFont="1" applyBorder="1" applyAlignment="1">
      <alignment vertical="center" wrapText="1"/>
    </xf>
    <xf numFmtId="0" fontId="0" fillId="0" borderId="4" xfId="0" applyBorder="1" applyAlignment="1">
      <alignment vertical="center"/>
    </xf>
    <xf numFmtId="44" fontId="4" fillId="0" borderId="4" xfId="1" applyFont="1" applyFill="1" applyBorder="1" applyAlignment="1">
      <alignment vertical="center" wrapText="1"/>
    </xf>
    <xf numFmtId="44" fontId="1" fillId="0" borderId="3" xfId="1" applyFont="1" applyBorder="1" applyAlignment="1">
      <alignment vertical="center"/>
    </xf>
    <xf numFmtId="44" fontId="1" fillId="0" borderId="3" xfId="1" applyFont="1" applyBorder="1" applyAlignment="1">
      <alignment vertical="center" wrapText="1"/>
    </xf>
    <xf numFmtId="44" fontId="0" fillId="0" borderId="4" xfId="1" applyFont="1" applyBorder="1" applyAlignment="1">
      <alignment wrapText="1"/>
    </xf>
    <xf numFmtId="44" fontId="6" fillId="0" borderId="0" xfId="1" applyFont="1" applyAlignment="1">
      <alignment wrapText="1"/>
    </xf>
    <xf numFmtId="0" fontId="0" fillId="0" borderId="4" xfId="0" applyBorder="1" applyAlignment="1">
      <alignment vertical="center" wrapText="1"/>
    </xf>
    <xf numFmtId="44" fontId="0" fillId="0" borderId="4" xfId="1" applyFont="1" applyBorder="1" applyAlignment="1">
      <alignment horizontal="right" vertical="center"/>
    </xf>
    <xf numFmtId="0" fontId="0" fillId="0" borderId="4" xfId="0" applyFill="1" applyBorder="1" applyAlignment="1">
      <alignment vertical="center" wrapText="1"/>
    </xf>
    <xf numFmtId="44" fontId="0" fillId="0" borderId="4" xfId="1" applyFont="1" applyFill="1" applyBorder="1" applyAlignment="1">
      <alignment horizontal="right" vertical="center"/>
    </xf>
    <xf numFmtId="0" fontId="7" fillId="0" borderId="4" xfId="0" applyFont="1" applyBorder="1" applyAlignment="1">
      <alignment vertical="center" wrapText="1"/>
    </xf>
    <xf numFmtId="44" fontId="7" fillId="0" borderId="4" xfId="1" applyFont="1" applyBorder="1" applyAlignment="1">
      <alignment horizontal="right" vertical="center"/>
    </xf>
    <xf numFmtId="44" fontId="4" fillId="0" borderId="4" xfId="1" applyFont="1" applyFill="1" applyBorder="1" applyAlignment="1">
      <alignment horizontal="right" vertical="center"/>
    </xf>
    <xf numFmtId="44" fontId="4" fillId="0" borderId="4" xfId="1" applyFont="1" applyBorder="1" applyAlignment="1">
      <alignment horizontal="right" vertical="center"/>
    </xf>
    <xf numFmtId="0" fontId="4" fillId="0" borderId="4" xfId="0" applyFont="1" applyFill="1" applyBorder="1" applyAlignment="1">
      <alignment vertical="center" wrapText="1"/>
    </xf>
    <xf numFmtId="0" fontId="1" fillId="0" borderId="3" xfId="0" applyFont="1" applyBorder="1" applyAlignment="1">
      <alignment vertical="center" wrapText="1"/>
    </xf>
    <xf numFmtId="0" fontId="5" fillId="0" borderId="0" xfId="0" applyFont="1" applyBorder="1" applyAlignment="1">
      <alignment vertical="center" wrapText="1"/>
    </xf>
    <xf numFmtId="44" fontId="12" fillId="0" borderId="0" xfId="1" applyFont="1" applyBorder="1" applyAlignment="1">
      <alignment horizontal="right" vertical="center"/>
    </xf>
    <xf numFmtId="44" fontId="4" fillId="0" borderId="5" xfId="1" applyFont="1" applyFill="1" applyBorder="1" applyAlignment="1">
      <alignment vertical="center"/>
    </xf>
    <xf numFmtId="0" fontId="4" fillId="0" borderId="5" xfId="0" applyFont="1" applyFill="1" applyBorder="1" applyAlignment="1">
      <alignment vertical="center" wrapText="1"/>
    </xf>
    <xf numFmtId="44" fontId="4" fillId="0" borderId="6" xfId="1" applyFont="1" applyFill="1" applyBorder="1" applyAlignment="1">
      <alignment vertical="center" wrapText="1"/>
    </xf>
    <xf numFmtId="0" fontId="0" fillId="0" borderId="6" xfId="0" applyFill="1" applyBorder="1" applyAlignment="1">
      <alignment vertical="center" wrapText="1"/>
    </xf>
    <xf numFmtId="44" fontId="0" fillId="0" borderId="6" xfId="1" applyFont="1" applyFill="1" applyBorder="1" applyAlignment="1">
      <alignment vertical="center"/>
    </xf>
    <xf numFmtId="44" fontId="0" fillId="0" borderId="4" xfId="1" applyFont="1" applyBorder="1" applyAlignment="1">
      <alignment vertical="center" wrapText="1"/>
    </xf>
    <xf numFmtId="44" fontId="4" fillId="0" borderId="6" xfId="1" applyFont="1" applyFill="1" applyBorder="1" applyAlignment="1">
      <alignment vertical="center"/>
    </xf>
    <xf numFmtId="44" fontId="0" fillId="0" borderId="8" xfId="1" applyFont="1" applyBorder="1" applyAlignment="1">
      <alignment wrapText="1"/>
    </xf>
    <xf numFmtId="44" fontId="4" fillId="0" borderId="5" xfId="1" applyFont="1" applyFill="1" applyBorder="1" applyAlignment="1">
      <alignment vertical="center" wrapText="1"/>
    </xf>
    <xf numFmtId="44" fontId="0" fillId="0" borderId="8" xfId="1" applyFont="1" applyBorder="1" applyAlignment="1">
      <alignment vertical="center"/>
    </xf>
    <xf numFmtId="0" fontId="0" fillId="0" borderId="5" xfId="0" applyBorder="1" applyAlignment="1">
      <alignment wrapText="1"/>
    </xf>
    <xf numFmtId="0" fontId="13" fillId="0" borderId="4" xfId="0" applyFont="1" applyBorder="1" applyAlignment="1">
      <alignment vertical="center"/>
    </xf>
    <xf numFmtId="0" fontId="0" fillId="0" borderId="8" xfId="0" applyBorder="1" applyAlignment="1">
      <alignment wrapText="1"/>
    </xf>
    <xf numFmtId="0" fontId="0" fillId="0" borderId="7" xfId="0" applyBorder="1" applyAlignment="1">
      <alignment wrapText="1"/>
    </xf>
    <xf numFmtId="44" fontId="4" fillId="0" borderId="8" xfId="1" applyFont="1" applyFill="1" applyBorder="1" applyAlignment="1">
      <alignment vertical="center" wrapText="1"/>
    </xf>
    <xf numFmtId="44" fontId="4" fillId="0" borderId="6" xfId="1" applyFont="1" applyBorder="1" applyAlignment="1">
      <alignment vertical="center" wrapText="1"/>
    </xf>
    <xf numFmtId="0" fontId="0" fillId="0" borderId="8" xfId="0" applyFill="1" applyBorder="1" applyAlignment="1">
      <alignment wrapText="1"/>
    </xf>
    <xf numFmtId="44" fontId="0" fillId="0" borderId="8" xfId="1" applyFont="1" applyFill="1" applyBorder="1" applyAlignment="1">
      <alignment wrapText="1"/>
    </xf>
    <xf numFmtId="0" fontId="0" fillId="0" borderId="8" xfId="0" applyBorder="1" applyAlignment="1">
      <alignment vertical="center" wrapText="1"/>
    </xf>
    <xf numFmtId="0" fontId="0" fillId="0" borderId="8" xfId="0" applyBorder="1"/>
    <xf numFmtId="44" fontId="0" fillId="0" borderId="10" xfId="1" applyFont="1" applyBorder="1" applyAlignment="1">
      <alignment wrapText="1"/>
    </xf>
    <xf numFmtId="44" fontId="0" fillId="0" borderId="9" xfId="0" applyNumberFormat="1" applyBorder="1" applyAlignment="1">
      <alignment wrapText="1"/>
    </xf>
    <xf numFmtId="44" fontId="6" fillId="0" borderId="8" xfId="1" applyFont="1" applyBorder="1" applyAlignment="1">
      <alignment wrapText="1"/>
    </xf>
    <xf numFmtId="0" fontId="15" fillId="0" borderId="11" xfId="0" applyFont="1" applyBorder="1" applyAlignment="1">
      <alignment wrapText="1"/>
    </xf>
    <xf numFmtId="0" fontId="15" fillId="0" borderId="12" xfId="0" applyFont="1" applyBorder="1" applyAlignment="1">
      <alignment wrapText="1"/>
    </xf>
    <xf numFmtId="0" fontId="0" fillId="0" borderId="5" xfId="0" applyFill="1" applyBorder="1" applyAlignment="1">
      <alignment vertical="center" wrapText="1"/>
    </xf>
    <xf numFmtId="44" fontId="0" fillId="0" borderId="5" xfId="1" applyFont="1" applyFill="1" applyBorder="1" applyAlignment="1">
      <alignment vertical="center"/>
    </xf>
    <xf numFmtId="0" fontId="16" fillId="0" borderId="3" xfId="0" applyFont="1" applyBorder="1" applyAlignment="1">
      <alignment wrapText="1"/>
    </xf>
    <xf numFmtId="0" fontId="17" fillId="0" borderId="4" xfId="0" applyFont="1" applyBorder="1" applyAlignment="1">
      <alignment vertical="center" wrapText="1"/>
    </xf>
    <xf numFmtId="0" fontId="18" fillId="0" borderId="4" xfId="0" applyFont="1" applyBorder="1" applyAlignment="1">
      <alignment vertical="center" wrapText="1"/>
    </xf>
    <xf numFmtId="0" fontId="15" fillId="0" borderId="4" xfId="0" applyFont="1" applyBorder="1" applyAlignment="1">
      <alignment vertical="center" wrapText="1"/>
    </xf>
    <xf numFmtId="0" fontId="15" fillId="0" borderId="4" xfId="0" applyFont="1" applyFill="1" applyBorder="1" applyAlignment="1">
      <alignment wrapText="1"/>
    </xf>
    <xf numFmtId="0" fontId="16" fillId="0" borderId="0" xfId="0" applyFont="1" applyBorder="1" applyAlignment="1">
      <alignment vertical="center" wrapText="1"/>
    </xf>
    <xf numFmtId="0" fontId="19" fillId="0" borderId="1" xfId="0" applyFont="1" applyBorder="1" applyAlignment="1">
      <alignment vertical="center" wrapText="1"/>
    </xf>
    <xf numFmtId="0" fontId="15" fillId="0" borderId="4" xfId="0" applyFont="1" applyFill="1" applyBorder="1" applyAlignment="1">
      <alignment vertical="center" wrapText="1"/>
    </xf>
    <xf numFmtId="0" fontId="15" fillId="0" borderId="5" xfId="0" applyFont="1" applyBorder="1" applyAlignment="1">
      <alignment vertical="center" wrapText="1"/>
    </xf>
    <xf numFmtId="0" fontId="15" fillId="0" borderId="1" xfId="0" applyFont="1" applyBorder="1" applyAlignment="1">
      <alignment vertical="center" wrapText="1"/>
    </xf>
    <xf numFmtId="0" fontId="16" fillId="0" borderId="2" xfId="0" applyFont="1" applyBorder="1" applyAlignment="1">
      <alignment vertical="center" wrapText="1"/>
    </xf>
    <xf numFmtId="0" fontId="20" fillId="0" borderId="3" xfId="0" applyFont="1" applyBorder="1" applyAlignment="1">
      <alignment vertical="center" wrapText="1"/>
    </xf>
    <xf numFmtId="0" fontId="17" fillId="0" borderId="0" xfId="0" applyFont="1" applyAlignment="1">
      <alignment wrapText="1"/>
    </xf>
    <xf numFmtId="0" fontId="15" fillId="0" borderId="5" xfId="0" applyFont="1" applyFill="1" applyBorder="1" applyAlignment="1">
      <alignment vertical="center" wrapText="1"/>
    </xf>
    <xf numFmtId="0" fontId="9" fillId="3" borderId="2" xfId="0" applyFont="1" applyFill="1" applyBorder="1" applyAlignment="1">
      <alignment horizontal="center" vertical="center" wrapText="1"/>
    </xf>
    <xf numFmtId="0" fontId="3" fillId="0" borderId="0" xfId="0" applyFont="1" applyAlignment="1">
      <alignment horizontal="left" vertical="center" wrapText="1"/>
    </xf>
    <xf numFmtId="0" fontId="9" fillId="2" borderId="1" xfId="0" applyFont="1" applyFill="1" applyBorder="1" applyAlignment="1">
      <alignment horizontal="center" vertical="center" wrapText="1"/>
    </xf>
    <xf numFmtId="44" fontId="3" fillId="0" borderId="0" xfId="1" applyFont="1" applyAlignment="1">
      <alignment horizontal="center" wrapText="1"/>
    </xf>
    <xf numFmtId="0" fontId="8" fillId="0" borderId="0" xfId="0" applyFont="1" applyAlignment="1">
      <alignment horizontal="center" wrapText="1"/>
    </xf>
    <xf numFmtId="44" fontId="3" fillId="0" borderId="0" xfId="1" applyFont="1" applyBorder="1" applyAlignment="1">
      <alignment horizontal="center" wrapText="1"/>
    </xf>
    <xf numFmtId="44" fontId="14" fillId="0" borderId="0" xfId="1" applyFont="1" applyBorder="1" applyAlignment="1">
      <alignment horizontal="center" wrapText="1"/>
    </xf>
  </cellXfs>
  <cellStyles count="2">
    <cellStyle name="Currency" xfId="1" builtinId="4"/>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BA320-B985-4A96-8B9A-1A758BF8252E}">
  <dimension ref="A1:F64"/>
  <sheetViews>
    <sheetView tabSelected="1" topLeftCell="A40" workbookViewId="0">
      <selection activeCell="C56" sqref="C56"/>
    </sheetView>
  </sheetViews>
  <sheetFormatPr defaultRowHeight="15"/>
  <cols>
    <col min="1" max="1" width="2.85546875" style="8" customWidth="1"/>
    <col min="2" max="2" width="40" style="6" customWidth="1"/>
    <col min="3" max="3" width="45.140625" style="88" customWidth="1"/>
    <col min="4" max="4" width="17" style="5" customWidth="1"/>
    <col min="5" max="5" width="28.7109375" style="5" bestFit="1" customWidth="1"/>
    <col min="6" max="6" width="29.7109375" style="22" customWidth="1"/>
  </cols>
  <sheetData>
    <row r="1" spans="1:6" ht="31.5" customHeight="1">
      <c r="A1" s="94" t="s">
        <v>0</v>
      </c>
      <c r="B1" s="94"/>
      <c r="C1" s="94"/>
      <c r="D1" s="94"/>
      <c r="E1" s="94"/>
    </row>
    <row r="2" spans="1:6" ht="21">
      <c r="A2" s="91" t="s">
        <v>1</v>
      </c>
      <c r="B2" s="91"/>
      <c r="C2" s="91"/>
      <c r="D2" s="95">
        <v>215510539.80000001</v>
      </c>
      <c r="E2" s="95"/>
    </row>
    <row r="3" spans="1:6" ht="21">
      <c r="A3" s="91" t="s">
        <v>139</v>
      </c>
      <c r="B3" s="91"/>
      <c r="C3" s="91"/>
      <c r="D3" s="96">
        <f>D51+D64</f>
        <v>85170879.349999994</v>
      </c>
      <c r="E3" s="96"/>
    </row>
    <row r="4" spans="1:6" ht="21">
      <c r="A4" s="91" t="s">
        <v>138</v>
      </c>
      <c r="B4" s="91"/>
      <c r="C4" s="91"/>
      <c r="D4" s="93">
        <v>100000000</v>
      </c>
      <c r="E4" s="93"/>
    </row>
    <row r="5" spans="1:6" ht="21">
      <c r="A5" s="91" t="s">
        <v>3</v>
      </c>
      <c r="B5" s="91"/>
      <c r="C5" s="91"/>
      <c r="D5" s="93">
        <f>D2-D3-D4</f>
        <v>30339660.450000018</v>
      </c>
      <c r="E5" s="93"/>
      <c r="F5" s="1"/>
    </row>
    <row r="7" spans="1:6" ht="21" customHeight="1">
      <c r="A7" s="92" t="s">
        <v>2</v>
      </c>
      <c r="B7" s="92"/>
      <c r="C7" s="92"/>
      <c r="D7" s="92"/>
      <c r="E7" s="92"/>
    </row>
    <row r="8" spans="1:6">
      <c r="A8" s="12"/>
      <c r="B8" s="46" t="s">
        <v>4</v>
      </c>
      <c r="C8" s="76" t="s">
        <v>5</v>
      </c>
      <c r="D8" s="33" t="s">
        <v>6</v>
      </c>
      <c r="E8" s="33" t="s">
        <v>7</v>
      </c>
      <c r="F8" s="34" t="s">
        <v>8</v>
      </c>
    </row>
    <row r="9" spans="1:6" ht="90">
      <c r="A9" s="31">
        <v>1</v>
      </c>
      <c r="B9" s="37" t="s">
        <v>9</v>
      </c>
      <c r="C9" s="77" t="s">
        <v>10</v>
      </c>
      <c r="D9" s="40">
        <f>2389441.52+50000+253500</f>
        <v>2692941.52</v>
      </c>
      <c r="E9" s="23" t="s">
        <v>11</v>
      </c>
      <c r="F9" s="56" t="s">
        <v>12</v>
      </c>
    </row>
    <row r="10" spans="1:6" ht="45">
      <c r="A10" s="31">
        <f t="shared" ref="A10:A46" si="0">A9+1</f>
        <v>2</v>
      </c>
      <c r="B10" s="37" t="s">
        <v>13</v>
      </c>
      <c r="C10" s="77" t="s">
        <v>14</v>
      </c>
      <c r="D10" s="38">
        <f>1200000+175000+125000+225000</f>
        <v>1725000</v>
      </c>
      <c r="E10" s="23" t="s">
        <v>11</v>
      </c>
      <c r="F10" s="56" t="s">
        <v>16</v>
      </c>
    </row>
    <row r="11" spans="1:6">
      <c r="A11" s="31">
        <f t="shared" si="0"/>
        <v>3</v>
      </c>
      <c r="B11" s="39" t="s">
        <v>17</v>
      </c>
      <c r="C11" s="77" t="s">
        <v>18</v>
      </c>
      <c r="D11" s="38">
        <v>30000000</v>
      </c>
      <c r="E11" s="23" t="s">
        <v>19</v>
      </c>
      <c r="F11" s="66" t="s">
        <v>20</v>
      </c>
    </row>
    <row r="12" spans="1:6">
      <c r="A12" s="31">
        <f t="shared" si="0"/>
        <v>4</v>
      </c>
      <c r="B12" s="39" t="s">
        <v>21</v>
      </c>
      <c r="C12" s="77" t="s">
        <v>22</v>
      </c>
      <c r="D12" s="38">
        <v>439018.4</v>
      </c>
      <c r="E12" s="23" t="s">
        <v>11</v>
      </c>
      <c r="F12" s="56" t="s">
        <v>23</v>
      </c>
    </row>
    <row r="13" spans="1:6">
      <c r="A13" s="31">
        <f t="shared" si="0"/>
        <v>5</v>
      </c>
      <c r="B13" s="39" t="s">
        <v>24</v>
      </c>
      <c r="C13" s="77" t="s">
        <v>25</v>
      </c>
      <c r="D13" s="38">
        <v>150000</v>
      </c>
      <c r="E13" s="23" t="s">
        <v>11</v>
      </c>
      <c r="F13" s="56" t="s">
        <v>26</v>
      </c>
    </row>
    <row r="14" spans="1:6">
      <c r="A14" s="31">
        <f t="shared" si="0"/>
        <v>6</v>
      </c>
      <c r="B14" s="30" t="s">
        <v>27</v>
      </c>
      <c r="C14" s="77" t="s">
        <v>28</v>
      </c>
      <c r="D14" s="40">
        <v>100000</v>
      </c>
      <c r="E14" s="24" t="s">
        <v>29</v>
      </c>
      <c r="F14" s="56" t="s">
        <v>30</v>
      </c>
    </row>
    <row r="15" spans="1:6">
      <c r="A15" s="31">
        <f t="shared" si="0"/>
        <v>7</v>
      </c>
      <c r="B15" s="41" t="s">
        <v>31</v>
      </c>
      <c r="C15" s="78"/>
      <c r="D15" s="42">
        <f>13500000+2500000</f>
        <v>16000000</v>
      </c>
      <c r="E15" s="25" t="s">
        <v>11</v>
      </c>
      <c r="F15" s="56" t="s">
        <v>32</v>
      </c>
    </row>
    <row r="16" spans="1:6">
      <c r="A16" s="31">
        <f t="shared" si="0"/>
        <v>8</v>
      </c>
      <c r="B16" s="30" t="s">
        <v>33</v>
      </c>
      <c r="C16" s="77"/>
      <c r="D16" s="38">
        <v>2350000</v>
      </c>
      <c r="E16" s="23" t="s">
        <v>11</v>
      </c>
      <c r="F16" s="56" t="s">
        <v>34</v>
      </c>
    </row>
    <row r="17" spans="1:6">
      <c r="A17" s="31">
        <f t="shared" si="0"/>
        <v>9</v>
      </c>
      <c r="B17" s="30" t="s">
        <v>35</v>
      </c>
      <c r="C17" s="77"/>
      <c r="D17" s="38">
        <v>5000000</v>
      </c>
      <c r="E17" s="23" t="s">
        <v>11</v>
      </c>
      <c r="F17" s="56" t="s">
        <v>36</v>
      </c>
    </row>
    <row r="18" spans="1:6">
      <c r="A18" s="31">
        <f t="shared" si="0"/>
        <v>10</v>
      </c>
      <c r="B18" s="30" t="s">
        <v>37</v>
      </c>
      <c r="C18" s="77"/>
      <c r="D18" s="40">
        <v>80000</v>
      </c>
      <c r="E18" s="24" t="s">
        <v>29</v>
      </c>
      <c r="F18" s="56" t="s">
        <v>38</v>
      </c>
    </row>
    <row r="19" spans="1:6">
      <c r="A19" s="31">
        <f t="shared" si="0"/>
        <v>11</v>
      </c>
      <c r="B19" s="30" t="s">
        <v>39</v>
      </c>
      <c r="C19" s="77"/>
      <c r="D19" s="40">
        <v>100000</v>
      </c>
      <c r="E19" s="24" t="s">
        <v>29</v>
      </c>
      <c r="F19" s="56" t="s">
        <v>40</v>
      </c>
    </row>
    <row r="20" spans="1:6" ht="30">
      <c r="A20" s="31">
        <f t="shared" si="0"/>
        <v>12</v>
      </c>
      <c r="B20" s="30" t="s">
        <v>41</v>
      </c>
      <c r="C20" s="77"/>
      <c r="D20" s="38">
        <v>100000</v>
      </c>
      <c r="E20" s="23" t="s">
        <v>11</v>
      </c>
      <c r="F20" s="56" t="s">
        <v>42</v>
      </c>
    </row>
    <row r="21" spans="1:6">
      <c r="A21" s="31">
        <f t="shared" si="0"/>
        <v>13</v>
      </c>
      <c r="B21" s="30" t="s">
        <v>43</v>
      </c>
      <c r="C21" s="77"/>
      <c r="D21" s="38">
        <v>200000</v>
      </c>
      <c r="E21" s="23" t="s">
        <v>11</v>
      </c>
      <c r="F21" s="56" t="s">
        <v>44</v>
      </c>
    </row>
    <row r="22" spans="1:6">
      <c r="A22" s="31">
        <f t="shared" si="0"/>
        <v>14</v>
      </c>
      <c r="B22" s="30" t="s">
        <v>45</v>
      </c>
      <c r="C22" s="77"/>
      <c r="D22" s="38">
        <v>44497</v>
      </c>
      <c r="E22" s="23" t="s">
        <v>11</v>
      </c>
      <c r="F22" s="56" t="s">
        <v>46</v>
      </c>
    </row>
    <row r="23" spans="1:6">
      <c r="A23" s="31">
        <f t="shared" si="0"/>
        <v>15</v>
      </c>
      <c r="B23" s="30" t="s">
        <v>47</v>
      </c>
      <c r="C23" s="77"/>
      <c r="D23" s="38"/>
      <c r="E23" s="23" t="s">
        <v>11</v>
      </c>
      <c r="F23" s="56" t="s">
        <v>48</v>
      </c>
    </row>
    <row r="24" spans="1:6" ht="30">
      <c r="A24" s="31">
        <f t="shared" si="0"/>
        <v>16</v>
      </c>
      <c r="B24" s="30" t="s">
        <v>49</v>
      </c>
      <c r="C24" s="77" t="s">
        <v>50</v>
      </c>
      <c r="D24" s="40">
        <v>50000</v>
      </c>
      <c r="E24" s="24" t="s">
        <v>11</v>
      </c>
      <c r="F24" s="56" t="s">
        <v>51</v>
      </c>
    </row>
    <row r="25" spans="1:6" ht="60">
      <c r="A25" s="31">
        <f t="shared" si="0"/>
        <v>17</v>
      </c>
      <c r="B25" s="30" t="s">
        <v>52</v>
      </c>
      <c r="C25" s="77" t="s">
        <v>53</v>
      </c>
      <c r="D25" s="38">
        <v>50000</v>
      </c>
      <c r="E25" s="23" t="s">
        <v>11</v>
      </c>
      <c r="F25" s="56" t="s">
        <v>54</v>
      </c>
    </row>
    <row r="26" spans="1:6" ht="90">
      <c r="A26" s="31">
        <f t="shared" si="0"/>
        <v>18</v>
      </c>
      <c r="B26" s="30" t="s">
        <v>55</v>
      </c>
      <c r="C26" s="77" t="s">
        <v>56</v>
      </c>
      <c r="D26" s="38">
        <v>100000</v>
      </c>
      <c r="E26" s="23" t="s">
        <v>11</v>
      </c>
      <c r="F26" s="56" t="s">
        <v>57</v>
      </c>
    </row>
    <row r="27" spans="1:6" ht="60">
      <c r="A27" s="31">
        <f t="shared" si="0"/>
        <v>19</v>
      </c>
      <c r="B27" s="39" t="s">
        <v>58</v>
      </c>
      <c r="C27" s="83" t="s">
        <v>59</v>
      </c>
      <c r="D27" s="40">
        <v>40500</v>
      </c>
      <c r="E27" s="24" t="s">
        <v>11</v>
      </c>
      <c r="F27" s="61" t="s">
        <v>61</v>
      </c>
    </row>
    <row r="28" spans="1:6" ht="30">
      <c r="A28" s="31">
        <f t="shared" si="0"/>
        <v>20</v>
      </c>
      <c r="B28" s="30" t="s">
        <v>62</v>
      </c>
      <c r="C28" s="83" t="s">
        <v>63</v>
      </c>
      <c r="D28" s="43">
        <v>650000</v>
      </c>
      <c r="E28" s="23" t="s">
        <v>11</v>
      </c>
      <c r="F28" s="56" t="s">
        <v>64</v>
      </c>
    </row>
    <row r="29" spans="1:6">
      <c r="A29" s="31">
        <f t="shared" si="0"/>
        <v>21</v>
      </c>
      <c r="B29" s="30" t="s">
        <v>65</v>
      </c>
      <c r="C29" s="79"/>
      <c r="D29" s="44">
        <v>100000</v>
      </c>
      <c r="E29" s="27" t="s">
        <v>11</v>
      </c>
      <c r="F29" s="56" t="s">
        <v>66</v>
      </c>
    </row>
    <row r="30" spans="1:6" ht="45">
      <c r="A30" s="31">
        <f t="shared" si="0"/>
        <v>22</v>
      </c>
      <c r="B30" s="30" t="s">
        <v>67</v>
      </c>
      <c r="C30" s="79" t="s">
        <v>68</v>
      </c>
      <c r="D30" s="44">
        <v>50000</v>
      </c>
      <c r="E30" s="28" t="s">
        <v>11</v>
      </c>
      <c r="F30" s="65" t="s">
        <v>69</v>
      </c>
    </row>
    <row r="31" spans="1:6" ht="60">
      <c r="A31" s="31">
        <f t="shared" si="0"/>
        <v>23</v>
      </c>
      <c r="B31" s="45" t="s">
        <v>70</v>
      </c>
      <c r="C31" s="83" t="s">
        <v>71</v>
      </c>
      <c r="D31" s="43">
        <v>49034.15</v>
      </c>
      <c r="E31" s="29" t="s">
        <v>11</v>
      </c>
      <c r="F31" s="61" t="s">
        <v>72</v>
      </c>
    </row>
    <row r="32" spans="1:6" ht="94.5" customHeight="1">
      <c r="A32" s="31">
        <f t="shared" si="0"/>
        <v>24</v>
      </c>
      <c r="B32" s="30" t="s">
        <v>73</v>
      </c>
      <c r="C32" s="79" t="s">
        <v>74</v>
      </c>
      <c r="D32" s="44">
        <v>42420</v>
      </c>
      <c r="E32" s="30" t="s">
        <v>11</v>
      </c>
      <c r="F32" s="61" t="s">
        <v>75</v>
      </c>
    </row>
    <row r="33" spans="1:6" ht="30">
      <c r="A33" s="31">
        <f t="shared" si="0"/>
        <v>25</v>
      </c>
      <c r="B33" s="45" t="s">
        <v>76</v>
      </c>
      <c r="C33" s="83" t="s">
        <v>77</v>
      </c>
      <c r="D33" s="29">
        <v>350000</v>
      </c>
      <c r="E33" s="29" t="s">
        <v>29</v>
      </c>
      <c r="F33" s="72" t="s">
        <v>78</v>
      </c>
    </row>
    <row r="34" spans="1:6" ht="75">
      <c r="A34" s="31">
        <f t="shared" si="0"/>
        <v>26</v>
      </c>
      <c r="B34" s="45" t="s">
        <v>79</v>
      </c>
      <c r="C34" s="83" t="s">
        <v>80</v>
      </c>
      <c r="D34" s="43">
        <v>5000000</v>
      </c>
      <c r="E34" s="29" t="s">
        <v>11</v>
      </c>
      <c r="F34" s="63" t="s">
        <v>81</v>
      </c>
    </row>
    <row r="35" spans="1:6">
      <c r="A35" s="31">
        <f t="shared" si="0"/>
        <v>27</v>
      </c>
      <c r="B35" s="39" t="s">
        <v>82</v>
      </c>
      <c r="C35" s="79" t="s">
        <v>83</v>
      </c>
      <c r="D35" s="24">
        <v>30600</v>
      </c>
      <c r="E35" s="29" t="s">
        <v>11</v>
      </c>
      <c r="F35" s="61" t="s">
        <v>84</v>
      </c>
    </row>
    <row r="36" spans="1:6" ht="30">
      <c r="A36" s="31">
        <f t="shared" si="0"/>
        <v>28</v>
      </c>
      <c r="B36" s="39" t="s">
        <v>85</v>
      </c>
      <c r="C36" s="79" t="s">
        <v>86</v>
      </c>
      <c r="D36" s="24">
        <v>161611.37</v>
      </c>
      <c r="E36" s="32" t="s">
        <v>11</v>
      </c>
      <c r="F36" s="61" t="s">
        <v>87</v>
      </c>
    </row>
    <row r="37" spans="1:6">
      <c r="A37" s="31">
        <f t="shared" si="0"/>
        <v>29</v>
      </c>
      <c r="B37" s="39" t="s">
        <v>88</v>
      </c>
      <c r="C37" s="79"/>
      <c r="D37" s="24">
        <v>1375000</v>
      </c>
      <c r="E37" s="32" t="s">
        <v>11</v>
      </c>
      <c r="F37" s="66" t="s">
        <v>89</v>
      </c>
    </row>
    <row r="38" spans="1:6" ht="45">
      <c r="A38" s="31">
        <f t="shared" si="0"/>
        <v>30</v>
      </c>
      <c r="B38" s="39" t="s">
        <v>90</v>
      </c>
      <c r="C38" s="79" t="s">
        <v>91</v>
      </c>
      <c r="D38" s="24">
        <v>40000</v>
      </c>
      <c r="E38" s="32" t="s">
        <v>11</v>
      </c>
      <c r="F38" s="67" t="s">
        <v>92</v>
      </c>
    </row>
    <row r="39" spans="1:6" ht="90">
      <c r="A39" s="31">
        <f t="shared" si="0"/>
        <v>31</v>
      </c>
      <c r="B39" s="45" t="s">
        <v>93</v>
      </c>
      <c r="C39" s="80" t="s">
        <v>94</v>
      </c>
      <c r="D39" s="43">
        <v>100000</v>
      </c>
      <c r="E39" s="23" t="s">
        <v>11</v>
      </c>
      <c r="F39" s="68" t="s">
        <v>95</v>
      </c>
    </row>
    <row r="40" spans="1:6" ht="75">
      <c r="A40" s="31">
        <f t="shared" si="0"/>
        <v>32</v>
      </c>
      <c r="B40" s="30" t="s">
        <v>96</v>
      </c>
      <c r="C40" s="77" t="s">
        <v>97</v>
      </c>
      <c r="D40" s="40">
        <v>2917932</v>
      </c>
      <c r="E40" s="24" t="s">
        <v>11</v>
      </c>
      <c r="F40" s="69" t="s">
        <v>98</v>
      </c>
    </row>
    <row r="41" spans="1:6" ht="45">
      <c r="A41" s="31">
        <f t="shared" si="0"/>
        <v>33</v>
      </c>
      <c r="B41" s="39" t="s">
        <v>99</v>
      </c>
      <c r="C41" s="79" t="s">
        <v>100</v>
      </c>
      <c r="D41" s="24">
        <v>450000</v>
      </c>
      <c r="E41" s="51" t="s">
        <v>29</v>
      </c>
      <c r="F41" s="61" t="s">
        <v>101</v>
      </c>
    </row>
    <row r="42" spans="1:6" ht="30">
      <c r="A42" s="31">
        <f t="shared" si="0"/>
        <v>34</v>
      </c>
      <c r="B42" s="37" t="s">
        <v>102</v>
      </c>
      <c r="C42" s="77" t="s">
        <v>103</v>
      </c>
      <c r="D42" s="23">
        <v>340500</v>
      </c>
      <c r="E42" s="29" t="s">
        <v>29</v>
      </c>
      <c r="F42" s="70" t="s">
        <v>104</v>
      </c>
    </row>
    <row r="43" spans="1:6" ht="39" customHeight="1">
      <c r="A43" s="31">
        <f t="shared" si="0"/>
        <v>35</v>
      </c>
      <c r="B43" s="37" t="s">
        <v>105</v>
      </c>
      <c r="C43" s="79" t="s">
        <v>106</v>
      </c>
      <c r="D43" s="23">
        <v>50000</v>
      </c>
      <c r="E43" s="64" t="s">
        <v>29</v>
      </c>
      <c r="F43" s="61" t="s">
        <v>107</v>
      </c>
    </row>
    <row r="44" spans="1:6" ht="61.5" customHeight="1">
      <c r="A44" s="31">
        <f t="shared" si="0"/>
        <v>36</v>
      </c>
      <c r="B44" s="39" t="s">
        <v>108</v>
      </c>
      <c r="C44" s="79" t="s">
        <v>109</v>
      </c>
      <c r="D44" s="24">
        <v>17431</v>
      </c>
      <c r="E44" s="51" t="s">
        <v>11</v>
      </c>
      <c r="F44" s="67" t="s">
        <v>110</v>
      </c>
    </row>
    <row r="45" spans="1:6" ht="30">
      <c r="A45" s="31">
        <f t="shared" si="0"/>
        <v>37</v>
      </c>
      <c r="B45" s="52" t="s">
        <v>111</v>
      </c>
      <c r="C45" s="80" t="s">
        <v>112</v>
      </c>
      <c r="D45" s="53">
        <v>100000</v>
      </c>
      <c r="E45" s="55" t="s">
        <v>29</v>
      </c>
      <c r="F45" s="62" t="s">
        <v>113</v>
      </c>
    </row>
    <row r="46" spans="1:6" ht="45">
      <c r="A46" s="31">
        <f t="shared" si="0"/>
        <v>38</v>
      </c>
      <c r="B46" s="74" t="s">
        <v>114</v>
      </c>
      <c r="C46" s="84" t="s">
        <v>115</v>
      </c>
      <c r="D46" s="75">
        <v>166000</v>
      </c>
      <c r="E46" s="57" t="s">
        <v>11</v>
      </c>
      <c r="F46" s="59" t="s">
        <v>116</v>
      </c>
    </row>
    <row r="47" spans="1:6" ht="45">
      <c r="A47" s="31">
        <f t="shared" ref="A47:A50" si="1">A46+1</f>
        <v>39</v>
      </c>
      <c r="B47" s="37" t="s">
        <v>117</v>
      </c>
      <c r="C47" s="77" t="s">
        <v>118</v>
      </c>
      <c r="D47" s="23">
        <v>1500000</v>
      </c>
      <c r="E47" s="49" t="s">
        <v>11</v>
      </c>
      <c r="F47" s="73" t="s">
        <v>119</v>
      </c>
    </row>
    <row r="48" spans="1:6" ht="30">
      <c r="A48" s="31">
        <f t="shared" si="1"/>
        <v>40</v>
      </c>
      <c r="B48" s="30" t="s">
        <v>120</v>
      </c>
      <c r="C48" s="77"/>
      <c r="D48" s="38">
        <v>3307121.07</v>
      </c>
      <c r="E48" s="54" t="s">
        <v>121</v>
      </c>
      <c r="F48" s="71"/>
    </row>
    <row r="49" spans="1:6" ht="30">
      <c r="A49" s="31">
        <f t="shared" si="1"/>
        <v>41</v>
      </c>
      <c r="B49" s="30" t="s">
        <v>122</v>
      </c>
      <c r="C49" s="77"/>
      <c r="D49" s="44">
        <v>7200000</v>
      </c>
      <c r="E49" s="54" t="s">
        <v>123</v>
      </c>
      <c r="F49" s="71"/>
    </row>
    <row r="50" spans="1:6" ht="20.25" customHeight="1">
      <c r="A50" s="31">
        <f t="shared" si="1"/>
        <v>42</v>
      </c>
      <c r="B50" s="30" t="s">
        <v>124</v>
      </c>
      <c r="C50" s="77"/>
      <c r="D50" s="44">
        <v>1400000</v>
      </c>
      <c r="E50" s="23" t="s">
        <v>125</v>
      </c>
      <c r="F50" s="71"/>
    </row>
    <row r="51" spans="1:6">
      <c r="A51" s="21"/>
      <c r="B51" s="47"/>
      <c r="C51" s="81" t="s">
        <v>126</v>
      </c>
      <c r="D51" s="48">
        <f>SUM(D9:D50)</f>
        <v>84619606.50999999</v>
      </c>
      <c r="E51" s="2"/>
      <c r="F51" s="36"/>
    </row>
    <row r="52" spans="1:6" ht="39.75" customHeight="1">
      <c r="A52" s="13"/>
      <c r="B52" s="14"/>
      <c r="C52" s="82"/>
      <c r="D52" s="15"/>
      <c r="E52" s="16"/>
      <c r="F52" s="36"/>
    </row>
    <row r="53" spans="1:6">
      <c r="A53" s="13"/>
      <c r="B53" s="7"/>
      <c r="C53" s="85"/>
      <c r="D53" s="17"/>
      <c r="E53" s="3"/>
    </row>
    <row r="54" spans="1:6" ht="21" customHeight="1">
      <c r="A54" s="90" t="s">
        <v>140</v>
      </c>
      <c r="B54" s="90"/>
      <c r="C54" s="90"/>
      <c r="D54" s="90"/>
      <c r="E54" s="90"/>
      <c r="F54" s="4"/>
    </row>
    <row r="55" spans="1:6">
      <c r="A55" s="9"/>
      <c r="B55" s="10" t="s">
        <v>4</v>
      </c>
      <c r="C55" s="86" t="s">
        <v>5</v>
      </c>
      <c r="D55" s="11" t="s">
        <v>6</v>
      </c>
      <c r="E55" s="11" t="s">
        <v>7</v>
      </c>
      <c r="F55" s="22" t="s">
        <v>127</v>
      </c>
    </row>
    <row r="56" spans="1:6" ht="30">
      <c r="A56" s="60">
        <f>A50+1</f>
        <v>43</v>
      </c>
      <c r="B56" s="50" t="s">
        <v>128</v>
      </c>
      <c r="C56" s="89" t="s">
        <v>141</v>
      </c>
      <c r="D56" s="49">
        <v>3700</v>
      </c>
      <c r="E56" s="49" t="s">
        <v>129</v>
      </c>
      <c r="F56" s="59"/>
    </row>
    <row r="57" spans="1:6">
      <c r="A57" s="60">
        <f t="shared" ref="A57:A63" si="2">A56+1</f>
        <v>44</v>
      </c>
      <c r="B57" s="30" t="s">
        <v>130</v>
      </c>
      <c r="C57" s="77" t="s">
        <v>131</v>
      </c>
      <c r="D57" s="40">
        <v>25581.56</v>
      </c>
      <c r="E57" s="58" t="s">
        <v>132</v>
      </c>
      <c r="F57" s="35"/>
    </row>
    <row r="58" spans="1:6">
      <c r="A58" s="60">
        <f t="shared" si="2"/>
        <v>45</v>
      </c>
      <c r="B58" s="30" t="s">
        <v>133</v>
      </c>
      <c r="C58" s="77" t="s">
        <v>131</v>
      </c>
      <c r="D58" s="40">
        <v>171562.37</v>
      </c>
      <c r="E58" s="58" t="s">
        <v>132</v>
      </c>
      <c r="F58" s="35"/>
    </row>
    <row r="59" spans="1:6">
      <c r="A59" s="60">
        <f t="shared" si="2"/>
        <v>46</v>
      </c>
      <c r="B59" s="39" t="s">
        <v>134</v>
      </c>
      <c r="C59" s="77" t="s">
        <v>131</v>
      </c>
      <c r="D59" s="40">
        <v>195</v>
      </c>
      <c r="E59" s="58" t="s">
        <v>132</v>
      </c>
      <c r="F59" s="26"/>
    </row>
    <row r="60" spans="1:6">
      <c r="A60" s="60">
        <f t="shared" si="2"/>
        <v>47</v>
      </c>
      <c r="B60" s="39" t="s">
        <v>60</v>
      </c>
      <c r="C60" s="77" t="s">
        <v>131</v>
      </c>
      <c r="D60" s="40">
        <v>65352.62</v>
      </c>
      <c r="E60" s="58" t="s">
        <v>132</v>
      </c>
      <c r="F60" s="26"/>
    </row>
    <row r="61" spans="1:6">
      <c r="A61" s="60">
        <f t="shared" si="2"/>
        <v>48</v>
      </c>
      <c r="B61" s="39" t="s">
        <v>135</v>
      </c>
      <c r="C61" s="77" t="s">
        <v>131</v>
      </c>
      <c r="D61" s="40">
        <f>17030.61+20272.8+36248.84</f>
        <v>73552.25</v>
      </c>
      <c r="E61" s="58" t="s">
        <v>132</v>
      </c>
      <c r="F61" s="26"/>
    </row>
    <row r="62" spans="1:6">
      <c r="A62" s="60">
        <f t="shared" si="2"/>
        <v>49</v>
      </c>
      <c r="B62" s="39" t="s">
        <v>136</v>
      </c>
      <c r="C62" s="77" t="s">
        <v>131</v>
      </c>
      <c r="D62" s="40">
        <v>5280</v>
      </c>
      <c r="E62" s="58" t="s">
        <v>132</v>
      </c>
      <c r="F62" s="26"/>
    </row>
    <row r="63" spans="1:6">
      <c r="A63" s="60">
        <f t="shared" si="2"/>
        <v>50</v>
      </c>
      <c r="B63" s="39" t="s">
        <v>15</v>
      </c>
      <c r="C63" s="77" t="s">
        <v>131</v>
      </c>
      <c r="D63" s="40">
        <v>206049.04</v>
      </c>
      <c r="E63" s="58" t="s">
        <v>132</v>
      </c>
      <c r="F63" s="26"/>
    </row>
    <row r="64" spans="1:6">
      <c r="A64" s="12"/>
      <c r="B64" s="20"/>
      <c r="C64" s="87" t="s">
        <v>137</v>
      </c>
      <c r="D64" s="18">
        <f>SUM(D56:D63)</f>
        <v>551272.84</v>
      </c>
      <c r="E64" s="19"/>
    </row>
  </sheetData>
  <mergeCells count="11">
    <mergeCell ref="A1:E1"/>
    <mergeCell ref="A2:C2"/>
    <mergeCell ref="A3:C3"/>
    <mergeCell ref="D2:E2"/>
    <mergeCell ref="D3:E3"/>
    <mergeCell ref="A54:E54"/>
    <mergeCell ref="A4:C4"/>
    <mergeCell ref="A5:C5"/>
    <mergeCell ref="A7:E7"/>
    <mergeCell ref="D4:E4"/>
    <mergeCell ref="D5:E5"/>
  </mergeCells>
  <pageMargins left="0.7" right="0.7" top="0.75" bottom="0.75" header="0.3" footer="0.3"/>
  <pageSetup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814522d-8db7-4cc9-afd7-f8e2f91d5d29">
      <UserInfo>
        <DisplayName>Michael Chambers</DisplayName>
        <AccountId>28</AccountId>
        <AccountType/>
      </UserInfo>
      <UserInfo>
        <DisplayName>Justin Adler</DisplayName>
        <AccountId>52</AccountId>
        <AccountType/>
      </UserInfo>
    </SharedWithUsers>
    <DocumentSetDescription xmlns="http://schemas.microsoft.com/sharepoint/v3" xsi:nil="true"/>
    <Final_x0020_Version xmlns="2814522d-8db7-4cc9-afd7-f8e2f91d5d29">false</Final_x0020_Version>
    <Document_x0020_Type xmlns="7b72a442-9044-4109-a80b-5137d9916dca">01 Justification</Document_x0020_Type>
    <Procurement_x0020_Status xmlns="2814522d-8db7-4cc9-afd7-f8e2f91d5d29" xsi:nil="true"/>
    <Point_x0020_of_x0020_Contact xmlns="2814522d-8db7-4cc9-afd7-f8e2f91d5d29">
      <UserInfo>
        <DisplayName/>
        <AccountId xsi:nil="true"/>
        <AccountType/>
      </UserInfo>
    </Point_x0020_of_x0020_Contact>
    <Lead_x0020_Agency xmlns="2814522d-8db7-4cc9-afd7-f8e2f91d5d29" xsi:nil="true"/>
    <Procurement xmlns="2814522d-8db7-4cc9-afd7-f8e2f91d5d29" xsi:nil="true"/>
    <Procurement_x0020_Type xmlns="2814522d-8db7-4cc9-afd7-f8e2f91d5d29" xsi:nil="true"/>
    <Invoice_x0020_Amount xmlns="7b72a442-9044-4109-a80b-5137d9916dc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E75C67EF3485B4DA48B70DBE124BB57" ma:contentTypeVersion="25" ma:contentTypeDescription="Create a new document." ma:contentTypeScope="" ma:versionID="6b6ecb21916c06dc7005a90933af26a9">
  <xsd:schema xmlns:xsd="http://www.w3.org/2001/XMLSchema" xmlns:xs="http://www.w3.org/2001/XMLSchema" xmlns:p="http://schemas.microsoft.com/office/2006/metadata/properties" xmlns:ns1="http://schemas.microsoft.com/sharepoint/v3" xmlns:ns2="7b72a442-9044-4109-a80b-5137d9916dca" xmlns:ns3="2814522d-8db7-4cc9-afd7-f8e2f91d5d29" targetNamespace="http://schemas.microsoft.com/office/2006/metadata/properties" ma:root="true" ma:fieldsID="30dd7700efcf470f069bd0b3f5d8a1f0" ns1:_="" ns2:_="" ns3:_="">
    <xsd:import namespace="http://schemas.microsoft.com/sharepoint/v3"/>
    <xsd:import namespace="7b72a442-9044-4109-a80b-5137d9916dca"/>
    <xsd:import namespace="2814522d-8db7-4cc9-afd7-f8e2f91d5d2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1:DocumentSetDescription" minOccurs="0"/>
                <xsd:element ref="ns3:Final_x0020_Version" minOccurs="0"/>
                <xsd:element ref="ns2:Document_x0020_Type"/>
                <xsd:element ref="ns3:Procurement" minOccurs="0"/>
                <xsd:element ref="ns3:Lead_x0020_Agency" minOccurs="0"/>
                <xsd:element ref="ns3:Procurement_x0020_Type" minOccurs="0"/>
                <xsd:element ref="ns3:Procurement_x0020_Status" minOccurs="0"/>
                <xsd:element ref="ns3:Point_x0020_of_x0020_Contact" minOccurs="0"/>
                <xsd:element ref="ns2:Invoice_x0020_Amou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SetDescription" ma:index="16" nillable="true" ma:displayName="Description" ma:description="A description of the Document Set" ma:internalName="DocumentSet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b72a442-9044-4109-a80b-5137d9916d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Document_x0020_Type" ma:index="18" ma:displayName="Document Type" ma:format="Dropdown" ma:internalName="Document_x0020_Type" ma:readOnly="false">
      <xsd:simpleType>
        <xsd:restriction base="dms:Choice">
          <xsd:enumeration value="01 Justification"/>
          <xsd:enumeration value="02 Agreement - Contract"/>
          <xsd:enumeration value="02 Agreement - Amendment"/>
          <xsd:enumeration value="02 Agreement - MOU"/>
          <xsd:enumeration value="03 Purchase Order"/>
          <xsd:enumeration value="03 Invoice"/>
          <xsd:enumeration value="04 Quotes"/>
          <xsd:enumeration value="05 Miscellaneous"/>
        </xsd:restriction>
      </xsd:simpleType>
    </xsd:element>
    <xsd:element name="Invoice_x0020_Amount" ma:index="24" nillable="true" ma:displayName="Invoice Amount" ma:LCID="1033" ma:internalName="Invoice_x0020_Amount" ma:readOnly="false">
      <xsd:simpleType>
        <xsd:restriction base="dms:Currency"/>
      </xsd:simpleType>
    </xsd:element>
  </xsd:schema>
  <xsd:schema xmlns:xsd="http://www.w3.org/2001/XMLSchema" xmlns:xs="http://www.w3.org/2001/XMLSchema" xmlns:dms="http://schemas.microsoft.com/office/2006/documentManagement/types" xmlns:pc="http://schemas.microsoft.com/office/infopath/2007/PartnerControls" targetNamespace="2814522d-8db7-4cc9-afd7-f8e2f91d5d2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Final_x0020_Version" ma:index="17" nillable="true" ma:displayName="Final Version" ma:default="0" ma:internalName="Final_x0020_Version" ma:readOnly="false">
      <xsd:simpleType>
        <xsd:restriction base="dms:Boolean"/>
      </xsd:simpleType>
    </xsd:element>
    <xsd:element name="Procurement" ma:index="19" nillable="true" ma:displayName="Procurement Name" ma:hidden="true" ma:internalName="Procurement" ma:readOnly="false">
      <xsd:simpleType>
        <xsd:restriction base="dms:Text">
          <xsd:maxLength value="255"/>
        </xsd:restriction>
      </xsd:simpleType>
    </xsd:element>
    <xsd:element name="Lead_x0020_Agency" ma:index="20" nillable="true" ma:displayName="Lead Agency" ma:format="Dropdown" ma:hidden="true" ma:internalName="Lead_x0020_Agency" ma:readOnly="false">
      <xsd:simpleType>
        <xsd:restriction base="dms:Choice">
          <xsd:enumeration value="HHS: Child &amp; Family Services"/>
          <xsd:enumeration value="HHS: Job &amp; Family Services"/>
          <xsd:enumeration value="HHS: Senior &amp; Adult Services"/>
          <xsd:enumeration value="HHS: Invest in Children"/>
          <xsd:enumeration value="HHS: Child Support"/>
          <xsd:enumeration value="HHS: Administration"/>
          <xsd:enumeration value="HHS: Homeless Services"/>
          <xsd:enumeration value="HHS: Reentry"/>
          <xsd:enumeration value="HHS: Family &amp; Children First Council"/>
        </xsd:restriction>
      </xsd:simpleType>
    </xsd:element>
    <xsd:element name="Procurement_x0020_Type" ma:index="21" nillable="true" ma:displayName="Procurement Type" ma:format="Dropdown" ma:hidden="true" ma:internalName="Procurement_x0020_Type" ma:readOnly="false">
      <xsd:simpleType>
        <xsd:restriction base="dms:Choice">
          <xsd:enumeration value="CARES Request"/>
          <xsd:enumeration value="Contract/Amendment"/>
          <xsd:enumeration value="Emergency Purchase"/>
          <xsd:enumeration value="Regular Procurement"/>
          <xsd:enumeration value="Reumbursable Purchase"/>
        </xsd:restriction>
      </xsd:simpleType>
    </xsd:element>
    <xsd:element name="Procurement_x0020_Status" ma:index="22" nillable="true" ma:displayName="Status" ma:format="Dropdown" ma:hidden="true" ma:internalName="Procurement_x0020_Status" ma:readOnly="false">
      <xsd:simpleType>
        <xsd:restriction base="dms:Choice">
          <xsd:enumeration value="In Progress"/>
          <xsd:enumeration value="Approved"/>
          <xsd:enumeration value="Executed"/>
        </xsd:restriction>
      </xsd:simpleType>
    </xsd:element>
    <xsd:element name="Point_x0020_of_x0020_Contact" ma:index="23" nillable="true" ma:displayName="Point of Contact" ma:hidden="true" ma:list="UserInfo" ma:SharePointGroup="0" ma:internalName="Point_x0020_of_x0020_Contact"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9DDC7A-28F7-44C0-BB4E-91709E0980DB}">
  <ds:schemaRefs>
    <ds:schemaRef ds:uri="http://schemas.microsoft.com/office/2006/metadata/properties"/>
    <ds:schemaRef ds:uri="http://schemas.microsoft.com/office/infopath/2007/PartnerControls"/>
    <ds:schemaRef ds:uri="2814522d-8db7-4cc9-afd7-f8e2f91d5d29"/>
    <ds:schemaRef ds:uri="http://schemas.microsoft.com/sharepoint/v3"/>
    <ds:schemaRef ds:uri="7b72a442-9044-4109-a80b-5137d9916dca"/>
  </ds:schemaRefs>
</ds:datastoreItem>
</file>

<file path=customXml/itemProps2.xml><?xml version="1.0" encoding="utf-8"?>
<ds:datastoreItem xmlns:ds="http://schemas.openxmlformats.org/officeDocument/2006/customXml" ds:itemID="{9E2EE3CD-39B5-4689-860E-40FA638E71A0}">
  <ds:schemaRefs>
    <ds:schemaRef ds:uri="http://schemas.microsoft.com/sharepoint/v3/contenttype/forms"/>
  </ds:schemaRefs>
</ds:datastoreItem>
</file>

<file path=customXml/itemProps3.xml><?xml version="1.0" encoding="utf-8"?>
<ds:datastoreItem xmlns:ds="http://schemas.openxmlformats.org/officeDocument/2006/customXml" ds:itemID="{CCC92279-144F-44EE-B238-1F59F51CF2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b72a442-9044-4109-a80b-5137d9916dca"/>
    <ds:schemaRef ds:uri="2814522d-8db7-4cc9-afd7-f8e2f91d5d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Approved Programs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Catherine H. Tkachyk</dc:creator>
  <cp:keywords/>
  <dc:description/>
  <cp:lastModifiedBy>binniss</cp:lastModifiedBy>
  <cp:revision/>
  <dcterms:created xsi:type="dcterms:W3CDTF">2020-05-08T16:44:12Z</dcterms:created>
  <dcterms:modified xsi:type="dcterms:W3CDTF">2020-08-11T19:25:58Z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0x010100DE75C67EF3485B4DA48B70DBE124BB57</vt:lpwstr>
  </property>
</Properties>
</file>